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tacalvi/Documents/Didattica/Laboratorio/labdida/esperienze/Esperienze 2024/"/>
    </mc:Choice>
  </mc:AlternateContent>
  <xr:revisionPtr revIDLastSave="0" documentId="13_ncr:1_{357B6D9C-CF65-DB4E-962B-787561DE3043}" xr6:coauthVersionLast="47" xr6:coauthVersionMax="47" xr10:uidLastSave="{00000000-0000-0000-0000-000000000000}"/>
  <bookViews>
    <workbookView xWindow="-1000" yWindow="500" windowWidth="28800" windowHeight="16360" xr2:uid="{B2985BD1-76CB-D44A-9EAC-83D8B02EFDFD}"/>
  </bookViews>
  <sheets>
    <sheet name="Foglio1" sheetId="1" r:id="rId1"/>
  </sheets>
  <definedNames>
    <definedName name="_xlchart.v1.0" hidden="1">Foglio1!$G$11:$G$17</definedName>
    <definedName name="_xlchart.v1.1" hidden="1">Foglio1!$I$11:$I$17</definedName>
    <definedName name="_xlchart.v1.10" hidden="1">Foglio1!$G$11:$G$17</definedName>
    <definedName name="_xlchart.v1.11" hidden="1">Foglio1!$I$11:$I$17</definedName>
    <definedName name="_xlchart.v1.12" hidden="1">Foglio1!$J$11:$J$17</definedName>
    <definedName name="_xlchart.v1.2" hidden="1">Foglio1!$J$11:$J$17</definedName>
    <definedName name="_xlchart.v1.3" hidden="1">Foglio1!$C$69:$C$74</definedName>
    <definedName name="_xlchart.v1.4" hidden="1">Foglio1!$C$69:$C$74</definedName>
    <definedName name="_xlchart.v1.5" hidden="1">Foglio1!$C$69:$C$74</definedName>
    <definedName name="_xlchart.v1.6" hidden="1">Foglio1!$G$11:$G$17</definedName>
    <definedName name="_xlchart.v1.7" hidden="1">Foglio1!$I$11:$I$17</definedName>
    <definedName name="_xlchart.v2.8" hidden="1">Foglio1!$G$11:$G$17</definedName>
    <definedName name="_xlchart.v2.9" hidden="1">Foglio1!$I$11:$I$17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9" i="1" l="1"/>
  <c r="E70" i="1"/>
  <c r="E71" i="1"/>
  <c r="E72" i="1"/>
  <c r="E73" i="1"/>
  <c r="E74" i="1"/>
  <c r="E75" i="1"/>
  <c r="E68" i="1"/>
  <c r="G14" i="1"/>
  <c r="G15" i="1"/>
  <c r="G16" i="1"/>
  <c r="G17" i="1"/>
  <c r="H10" i="1" a="1"/>
  <c r="H10" i="1" s="1"/>
  <c r="H19" i="1" s="1"/>
  <c r="G20" i="1"/>
  <c r="G13" i="1"/>
  <c r="G12" i="1"/>
  <c r="G11" i="1"/>
  <c r="B51" i="1"/>
  <c r="B50" i="1"/>
  <c r="B52" i="1" l="1"/>
  <c r="C49" i="1" s="1"/>
  <c r="C11" i="1" l="1"/>
  <c r="C14" i="1"/>
  <c r="C29" i="1"/>
  <c r="C25" i="1"/>
  <c r="C31" i="1"/>
  <c r="C34" i="1"/>
  <c r="C12" i="1"/>
  <c r="C46" i="1"/>
  <c r="C35" i="1"/>
  <c r="C30" i="1"/>
  <c r="C36" i="1"/>
  <c r="C48" i="1"/>
  <c r="C38" i="1"/>
  <c r="C41" i="1"/>
  <c r="C26" i="1"/>
  <c r="C13" i="1"/>
  <c r="C20" i="1"/>
  <c r="C27" i="1"/>
  <c r="C40" i="1"/>
  <c r="C43" i="1"/>
  <c r="C15" i="1"/>
  <c r="C23" i="1"/>
  <c r="C18" i="1"/>
  <c r="C42" i="1"/>
  <c r="C16" i="1"/>
  <c r="C47" i="1"/>
  <c r="C45" i="1"/>
  <c r="C44" i="1"/>
  <c r="C10" i="1"/>
  <c r="C32" i="1"/>
  <c r="C39" i="1"/>
  <c r="C37" i="1"/>
  <c r="C33" i="1"/>
  <c r="C19" i="1"/>
  <c r="C21" i="1"/>
  <c r="C28" i="1"/>
  <c r="C24" i="1"/>
  <c r="C22" i="1"/>
  <c r="C17" i="1"/>
  <c r="C50" i="1" l="1"/>
  <c r="C52" i="1" s="1"/>
  <c r="C53" i="1" s="1"/>
  <c r="C54" i="1" s="1"/>
  <c r="J16" i="1" l="1"/>
  <c r="J13" i="1"/>
  <c r="J15" i="1"/>
  <c r="J11" i="1"/>
  <c r="J12" i="1"/>
  <c r="J17" i="1"/>
  <c r="J14" i="1"/>
  <c r="I15" i="1"/>
  <c r="I11" i="1"/>
  <c r="I16" i="1"/>
  <c r="I12" i="1"/>
  <c r="I13" i="1"/>
  <c r="I17" i="1"/>
  <c r="I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<sst xmlns="http://schemas.openxmlformats.org/spreadsheetml/2006/main" count="58" uniqueCount="56">
  <si>
    <t>dev.standard</t>
  </si>
  <si>
    <t>err standard media</t>
  </si>
  <si>
    <t>media, varianza</t>
  </si>
  <si>
    <t>FREQUENZA</t>
  </si>
  <si>
    <t>CENTRO</t>
  </si>
  <si>
    <t>DENSITÀ DI FREQUENZA</t>
  </si>
  <si>
    <t>Numero misure</t>
  </si>
  <si>
    <t>Somme</t>
  </si>
  <si>
    <t>LARGHEZZA INTERVALLO</t>
  </si>
  <si>
    <t>ESTREMI INTERVALLI</t>
  </si>
  <si>
    <t>FUNZ.GAUSS</t>
  </si>
  <si>
    <t>selezionare la colonna delle y (tenendo premuto il tasto control/command) (in questo caso le densità di frequenze)</t>
  </si>
  <si>
    <t>Aggiungere una serie selezionando le x precedenti e la nuova serie di y (in questo caso i valori della funzione di Gauss)</t>
  </si>
  <si>
    <t>X</t>
  </si>
  <si>
    <t>Y</t>
  </si>
  <si>
    <t>A+Bx</t>
  </si>
  <si>
    <t>A=</t>
  </si>
  <si>
    <t>B=</t>
  </si>
  <si>
    <t>Si costruisce l'istogramma delle misure e si sovrappone la Gaussiana</t>
  </si>
  <si>
    <t>ESEMPIO DI COSTRUZIONE GRAFICI</t>
  </si>
  <si>
    <t>ESEMPIO DI COSTRUZIONE ISTOGRAMMI</t>
  </si>
  <si>
    <t>INSERISCI: Grafico--&gt; Dispersione (XY)</t>
  </si>
  <si>
    <t>Per aggiungere la Gaussiana nello stesso istogramma:</t>
  </si>
  <si>
    <t xml:space="preserve">Si ipotizza esista una relazione lineare tra Y ed X. </t>
  </si>
  <si>
    <t>Mostriamo qui come disegnare il grafico e sovrapporre la retta calcolata</t>
  </si>
  <si>
    <t>Per fare il grafico:</t>
  </si>
  <si>
    <t>errori su Y</t>
  </si>
  <si>
    <t>per aggiungere le barre d'errore:</t>
  </si>
  <si>
    <t xml:space="preserve">doppio click sulle barre di errore permette di rimuovere la barra sulle X e personalizzare quella delle Y inserendo la serie con i propri valori </t>
  </si>
  <si>
    <t>Doppio click sui punti del nuovo grafico per cambiare il formato: inserire retta congiungente e rimuovere i punti</t>
  </si>
  <si>
    <t>Vengono  calcolati il valore medio, la deviazione standard e l'errore standard della media, inserendo direttamente le formule corrispondenti (vedi righe 51-54)</t>
  </si>
  <si>
    <t>selezionare la colonna delle x  (in questo caso i valori centrali)</t>
  </si>
  <si>
    <t>Cliccare il grafico, andare su Struttura Grafico -&gt; Seleziona dati</t>
  </si>
  <si>
    <t>Andare su Struttura Grafico -&gt; Cambia tipo di grafico -&gt; Grafico Combinato</t>
  </si>
  <si>
    <t>Doppio click sull'istogramma e mettere la larghezza spaziatura a zero</t>
  </si>
  <si>
    <t>Doppio click sulla gaussiana per modificare la linea in linea smussata</t>
  </si>
  <si>
    <t>Inserire le etichette per X e per Y  e modificare il titolo del grafico</t>
  </si>
  <si>
    <t>Assumiamo che abbiate fatto l'interpolazione lineare, calcolando la miglior stima dei parametri A,B e gli errori corrispondenti</t>
  </si>
  <si>
    <t xml:space="preserve">Selezionare la colonna delle x </t>
  </si>
  <si>
    <t xml:space="preserve">Selezionare la colonna delle y (tenendo premuto il tasto control/command) </t>
  </si>
  <si>
    <t>(X-Xmedio)^2</t>
  </si>
  <si>
    <t>Successivamente si definiscono gli estremi degli intervalli per la X, e quindi si calcola il centro dell'intervallo, la frequenza e la densità di frequenza per intervallo.</t>
  </si>
  <si>
    <t>Successivamente si dovrà:</t>
  </si>
  <si>
    <t>L'interpolazione aveva dato come risultato:</t>
  </si>
  <si>
    <r>
      <t xml:space="preserve">Sono considerate </t>
    </r>
    <r>
      <rPr>
        <b/>
        <i/>
        <sz val="12"/>
        <color theme="1"/>
        <rFont val="Calibri"/>
        <family val="2"/>
        <scheme val="minor"/>
      </rPr>
      <t xml:space="preserve">6 misure </t>
    </r>
    <r>
      <rPr>
        <i/>
        <sz val="12"/>
        <color theme="1"/>
        <rFont val="Calibri"/>
        <family val="2"/>
        <scheme val="minor"/>
      </rPr>
      <t xml:space="preserve">di una grandezza X e di una grandezza Y, funzione di X. </t>
    </r>
  </si>
  <si>
    <t>INSERISCI: Grafico --&gt; Dispersione (XY)</t>
  </si>
  <si>
    <t>Per aggiungere la retta fittata (non la spezzata che congiunge le misure):</t>
  </si>
  <si>
    <t>Calcolare alcuni valori di Y in corrispondenza delle X. Un modo semplice per estendere la retta fino a zero e oltre i punti è aggiungere un valore prima(x=0) e uno oltre le misure (x=9)</t>
  </si>
  <si>
    <t>inserire le etichette per X e per Y  e personalizzare il titolo del grafico</t>
  </si>
  <si>
    <t xml:space="preserve">Cliccare il grafico, andare su Struttura Grafico </t>
  </si>
  <si>
    <t>Cliccare su  Aggiungi elemento grafico -&gt;Barre di errore</t>
  </si>
  <si>
    <r>
      <t xml:space="preserve">Sono considerate </t>
    </r>
    <r>
      <rPr>
        <b/>
        <i/>
        <sz val="12"/>
        <color theme="1"/>
        <rFont val="Calibri"/>
        <family val="2"/>
        <scheme val="minor"/>
      </rPr>
      <t>40 misure</t>
    </r>
    <r>
      <rPr>
        <i/>
        <sz val="12"/>
        <color theme="1"/>
        <rFont val="Calibri"/>
        <family val="2"/>
        <scheme val="minor"/>
      </rPr>
      <t xml:space="preserve"> di una grandezza X. </t>
    </r>
  </si>
  <si>
    <t>Si calcola il valore della funzione di Gauss corrispondente alla X  del centro dell'intervallo.</t>
  </si>
  <si>
    <t>Per fare l'istogramma delle densità di frequenza</t>
  </si>
  <si>
    <t>Aggiungere una serie nel grafico: selezionare le x precedenti e come y i valori della retta calcolata</t>
  </si>
  <si>
    <t>(NB non appare come istogramma fino alla fine dei passi successivi)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</si>
</sst>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0"/>
  </numFmts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 (Corpo)"/>
    </font>
    <font>
      <i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1" fillId="0" borderId="1" xfId="0" applyFont="1" applyBorder="1"/>
    <xf numFmtId="0" fontId="0" fillId="0" borderId="0" xfId="0" applyAlignment="1">
      <alignment horizontal="right" vertical="center"/>
    </xf>
    <xf numFmtId="164" fontId="0" fillId="0" borderId="0" xfId="0" applyNumberFormat="1" applyAlignment="1">
      <alignment horizontal="center"/>
    </xf>
    <xf numFmtId="0" fontId="2" fillId="0" borderId="0" xfId="0" applyFont="1"/>
    <xf numFmtId="165" fontId="1" fillId="0" borderId="0" xfId="0" applyNumberFormat="1" applyFont="1" applyAlignment="1">
      <alignment horizontal="center"/>
    </xf>
    <xf numFmtId="0" fontId="1" fillId="2" borderId="0" xfId="0" applyFont="1" applyFill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noFill/>
            </a:ln>
            <a:effectLst/>
          </c:spPr>
          <c:invertIfNegative val="0"/>
          <c:cat>
            <c:numRef>
              <c:f>Foglio1!$G$11:$G$17</c:f>
              <c:numCache>
                <c:formatCode>General</c:formatCode>
                <c:ptCount val="7"/>
                <c:pt idx="0">
                  <c:v>1.1950000000000001</c:v>
                </c:pt>
                <c:pt idx="1">
                  <c:v>1.2349999999999999</c:v>
                </c:pt>
                <c:pt idx="2">
                  <c:v>1.2749999999999999</c:v>
                </c:pt>
                <c:pt idx="3">
                  <c:v>1.3149999999999999</c:v>
                </c:pt>
                <c:pt idx="4">
                  <c:v>1.355</c:v>
                </c:pt>
                <c:pt idx="5">
                  <c:v>1.395</c:v>
                </c:pt>
                <c:pt idx="6">
                  <c:v>1.4350000000000001</c:v>
                </c:pt>
              </c:numCache>
            </c:numRef>
          </c:cat>
          <c:val>
            <c:numRef>
              <c:f>Foglio1!$I$11:$I$17</c:f>
              <c:numCache>
                <c:formatCode>#,##0.000</c:formatCode>
                <c:ptCount val="7"/>
                <c:pt idx="0">
                  <c:v>1.2499999999999989</c:v>
                </c:pt>
                <c:pt idx="1">
                  <c:v>1.8749999999999982</c:v>
                </c:pt>
                <c:pt idx="2">
                  <c:v>4.9999999999999956</c:v>
                </c:pt>
                <c:pt idx="3">
                  <c:v>8.7499999999999929</c:v>
                </c:pt>
                <c:pt idx="4">
                  <c:v>3.7499999999999964</c:v>
                </c:pt>
                <c:pt idx="5">
                  <c:v>3.1249999999999973</c:v>
                </c:pt>
                <c:pt idx="6">
                  <c:v>1.2499999999999989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B4-9F4D-974E-A441BD07E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521062495"/>
        <c:axId val="1521325695"/>
      </c:barChart>
      <c:lineChart>
        <c:grouping val="standard"/>
        <c:varyColors val="0"/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Foglio1!$G$11:$G$17</c:f>
              <c:numCache>
                <c:formatCode>General</c:formatCode>
                <c:ptCount val="7"/>
                <c:pt idx="0">
                  <c:v>1.1950000000000001</c:v>
                </c:pt>
                <c:pt idx="1">
                  <c:v>1.2349999999999999</c:v>
                </c:pt>
                <c:pt idx="2">
                  <c:v>1.2749999999999999</c:v>
                </c:pt>
                <c:pt idx="3">
                  <c:v>1.3149999999999999</c:v>
                </c:pt>
                <c:pt idx="4">
                  <c:v>1.355</c:v>
                </c:pt>
                <c:pt idx="5">
                  <c:v>1.395</c:v>
                </c:pt>
                <c:pt idx="6">
                  <c:v>1.4350000000000001</c:v>
                </c:pt>
              </c:numCache>
            </c:numRef>
          </c:cat>
          <c:val>
            <c:numRef>
              <c:f>Foglio1!$J$11:$J$17</c:f>
              <c:numCache>
                <c:formatCode>General</c:formatCode>
                <c:ptCount val="7"/>
                <c:pt idx="0">
                  <c:v>0.75722010208098089</c:v>
                </c:pt>
                <c:pt idx="1">
                  <c:v>2.5361567063396722</c:v>
                </c:pt>
                <c:pt idx="2">
                  <c:v>5.2876870105011493</c:v>
                </c:pt>
                <c:pt idx="3">
                  <c:v>6.8626381806397614</c:v>
                </c:pt>
                <c:pt idx="4">
                  <c:v>5.544369551767053</c:v>
                </c:pt>
                <c:pt idx="5">
                  <c:v>2.7883606383740362</c:v>
                </c:pt>
                <c:pt idx="6">
                  <c:v>0.87293402767087136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0CB4-9F4D-974E-A441BD07E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1062495"/>
        <c:axId val="1521325695"/>
      </c:lineChart>
      <c:catAx>
        <c:axId val="15210624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21325695"/>
        <c:crosses val="autoZero"/>
        <c:auto val="1"/>
        <c:lblAlgn val="ctr"/>
        <c:lblOffset val="100"/>
        <c:noMultiLvlLbl val="0"/>
      </c:catAx>
      <c:valAx>
        <c:axId val="15213256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21062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Foglio1!$D$69:$D$74</c:f>
                <c:numCache>
                  <c:formatCode>General</c:formatCode>
                  <c:ptCount val="6"/>
                  <c:pt idx="0">
                    <c:v>0.5</c:v>
                  </c:pt>
                  <c:pt idx="1">
                    <c:v>0.5</c:v>
                  </c:pt>
                  <c:pt idx="2">
                    <c:v>0.5</c:v>
                  </c:pt>
                  <c:pt idx="3">
                    <c:v>0.5</c:v>
                  </c:pt>
                  <c:pt idx="4">
                    <c:v>0.5</c:v>
                  </c:pt>
                  <c:pt idx="5">
                    <c:v>0.5</c:v>
                  </c:pt>
                </c:numCache>
              </c:numRef>
            </c:plus>
            <c:minus>
              <c:numRef>
                <c:f>Foglio1!$D$69:$D$74</c:f>
                <c:numCache>
                  <c:formatCode>General</c:formatCode>
                  <c:ptCount val="6"/>
                  <c:pt idx="0">
                    <c:v>0.5</c:v>
                  </c:pt>
                  <c:pt idx="1">
                    <c:v>0.5</c:v>
                  </c:pt>
                  <c:pt idx="2">
                    <c:v>0.5</c:v>
                  </c:pt>
                  <c:pt idx="3">
                    <c:v>0.5</c:v>
                  </c:pt>
                  <c:pt idx="4">
                    <c:v>0.5</c:v>
                  </c:pt>
                  <c:pt idx="5">
                    <c:v>0.5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Foglio1!$B$69:$B$74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</c:numCache>
            </c:numRef>
          </c:xVal>
          <c:yVal>
            <c:numRef>
              <c:f>Foglio1!$C$69:$C$74</c:f>
              <c:numCache>
                <c:formatCode>General</c:formatCode>
                <c:ptCount val="6"/>
                <c:pt idx="0">
                  <c:v>2.5</c:v>
                </c:pt>
                <c:pt idx="1">
                  <c:v>3.6</c:v>
                </c:pt>
                <c:pt idx="2">
                  <c:v>4.7</c:v>
                </c:pt>
                <c:pt idx="3">
                  <c:v>6.8</c:v>
                </c:pt>
                <c:pt idx="4">
                  <c:v>7.5</c:v>
                </c:pt>
                <c:pt idx="5">
                  <c:v>9.6999999999999993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69B-B942-96F1-114CDD443539}"/>
            </c:ext>
          </c:extLst>
        </c:ser>
        <c:ser>
          <c:idx val="1"/>
          <c:order val="1"/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Foglio1!$B$68:$B$75</c:f>
              <c:numCache>
                <c:formatCode>General</c:formatCode>
                <c:ptCount val="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9</c:v>
                </c:pt>
              </c:numCache>
            </c:numRef>
          </c:xVal>
          <c:yVal>
            <c:numRef>
              <c:f>Foglio1!$E$68:$E$75</c:f>
              <c:numCache>
                <c:formatCode>General</c:formatCode>
                <c:ptCount val="8"/>
                <c:pt idx="0">
                  <c:v>0.82</c:v>
                </c:pt>
                <c:pt idx="1">
                  <c:v>2.2429999999999999</c:v>
                </c:pt>
                <c:pt idx="2">
                  <c:v>3.6659999999999999</c:v>
                </c:pt>
                <c:pt idx="3">
                  <c:v>5.0890000000000004</c:v>
                </c:pt>
                <c:pt idx="4">
                  <c:v>6.5120000000000005</c:v>
                </c:pt>
                <c:pt idx="5">
                  <c:v>7.9350000000000005</c:v>
                </c:pt>
                <c:pt idx="6">
                  <c:v>9.3580000000000005</c:v>
                </c:pt>
                <c:pt idx="7">
                  <c:v>13.627000000000001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69B-B942-96F1-114CDD4435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84823551"/>
        <c:axId val="1601069679"/>
      </c:scatterChart>
      <c:valAx>
        <c:axId val="15848235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01069679"/>
        <c:crosses val="autoZero"/>
        <c:crossBetween val="midCat"/>
      </c:valAx>
      <c:valAx>
        <c:axId val="1601069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848235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751416</xdr:colOff>
      <xdr:row>21</xdr:row>
      <xdr:rowOff>0</xdr:rowOff>
    </xdr:from>
    <xdr:to>
      <xdr:col>8</xdr:col>
      <xdr:colOff>1090082</xdr:colOff>
      <xdr:row>36</xdr:row>
      <xdr:rowOff>175683</xdr:rowOff>
    </xdr:to>
    <xdr:graphicFrame macro="">
      <xdr:nvGraphicFramePr>
        <xdr:cNvPr id="14" name="Grafico 13">
          <a:extLst>
            <a:ext uri="{FF2B5EF4-FFF2-40B4-BE49-F238E27FC236}">
              <a16:creationId xmlns:a16="http://schemas.microsoft.com/office/drawing/2014/main" id="{AB76230D-91CF-D354-0480-FA51571CE6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137583</xdr:colOff>
      <xdr:row>76</xdr:row>
      <xdr:rowOff>52918</xdr:rowOff>
    </xdr:from>
    <xdr:to>
      <xdr:col>5</xdr:col>
      <xdr:colOff>709083</xdr:colOff>
      <xdr:row>90</xdr:row>
      <xdr:rowOff>146051</xdr:rowOff>
    </xdr:to>
    <xdr:graphicFrame macro="">
      <xdr:nvGraphicFramePr>
        <xdr:cNvPr id="15" name="Grafico 14">
          <a:extLst>
            <a:ext uri="{FF2B5EF4-FFF2-40B4-BE49-F238E27FC236}">
              <a16:creationId xmlns:a16="http://schemas.microsoft.com/office/drawing/2014/main" id="{C2CE81C8-9CDC-A8DF-90CC-98B7F7E9E0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14E12-9744-F545-8C57-BE4D489115A1}">
  <dimension ref="A1:W92"/>
  <sheetViews>
    <sheetView tabSelected="1" topLeftCell="A61" zoomScale="75" zoomScaleNormal="120" workbookViewId="0">
      <selection activeCell="J26" sqref="J26"/>
    </sheetView>
  </sheetViews>
  <sheetFormatPr baseColWidth="10" defaultColWidth="10.6640625" defaultRowHeight="16" x14ac:dyDescent="0.2"/>
  <cols>
    <col min="1" max="1" width="21.5" customWidth="1"/>
    <col min="3" max="3" width="12.1640625" bestFit="1" customWidth="1"/>
    <col min="6" max="6" width="21.33203125" customWidth="1"/>
    <col min="9" max="9" width="22" customWidth="1"/>
    <col min="10" max="10" width="14.5" customWidth="1"/>
    <col min="11" max="11" width="14.33203125" customWidth="1"/>
  </cols>
  <sheetData>
    <row r="1" spans="1:17" x14ac:dyDescent="0.2">
      <c r="A1" s="11" t="s">
        <v>20</v>
      </c>
      <c r="B1" s="4"/>
      <c r="C1" s="4"/>
    </row>
    <row r="2" spans="1:17" x14ac:dyDescent="0.2">
      <c r="A2" s="14" t="s">
        <v>51</v>
      </c>
    </row>
    <row r="3" spans="1:17" x14ac:dyDescent="0.2">
      <c r="A3" s="14" t="s">
        <v>30</v>
      </c>
    </row>
    <row r="4" spans="1:17" x14ac:dyDescent="0.2">
      <c r="A4" s="14" t="s">
        <v>41</v>
      </c>
    </row>
    <row r="5" spans="1:17" x14ac:dyDescent="0.2">
      <c r="A5" s="14" t="s">
        <v>52</v>
      </c>
    </row>
    <row r="6" spans="1:17" x14ac:dyDescent="0.2">
      <c r="A6" s="14" t="s">
        <v>18</v>
      </c>
    </row>
    <row r="9" spans="1:17" x14ac:dyDescent="0.2">
      <c r="B9" s="21" t="s">
        <v>13</v>
      </c>
      <c r="C9" s="22" t="s">
        <v>40</v>
      </c>
      <c r="F9" s="22" t="s">
        <v>9</v>
      </c>
      <c r="G9" s="22" t="s">
        <v>4</v>
      </c>
      <c r="H9" s="22" t="s">
        <v>3</v>
      </c>
      <c r="I9" s="22" t="s">
        <v>5</v>
      </c>
      <c r="J9" s="22" t="s">
        <v>10</v>
      </c>
    </row>
    <row r="10" spans="1:17" x14ac:dyDescent="0.2">
      <c r="B10" s="19">
        <v>1.18</v>
      </c>
      <c r="C10" s="6">
        <f t="shared" ref="C10:C48" si="0">(B10-$B$52)^2</f>
        <v>1.8768999999999942E-2</v>
      </c>
      <c r="E10" s="1"/>
      <c r="F10" s="1">
        <v>1.175</v>
      </c>
      <c r="G10" s="6"/>
      <c r="H10" s="6" cm="1">
        <f t="array" ref="H10:H18">FREQUENCY(B10:B49,F10:F19)</f>
        <v>0</v>
      </c>
      <c r="I10" s="6"/>
      <c r="J10" s="6"/>
      <c r="L10" s="7"/>
    </row>
    <row r="11" spans="1:17" x14ac:dyDescent="0.2">
      <c r="B11" s="19">
        <v>1.2</v>
      </c>
      <c r="C11" s="6">
        <f t="shared" si="0"/>
        <v>1.3688999999999946E-2</v>
      </c>
      <c r="E11" s="1"/>
      <c r="F11" s="1">
        <v>1.2150000000000001</v>
      </c>
      <c r="G11" s="6">
        <f>F10+(F11-F10)/2</f>
        <v>1.1950000000000001</v>
      </c>
      <c r="H11" s="6">
        <v>2</v>
      </c>
      <c r="I11" s="10">
        <f t="shared" ref="I11:I17" si="1">H11/(G$20*H$19)</f>
        <v>1.2499999999999989</v>
      </c>
      <c r="J11" s="1">
        <f>(1/$C$53)*(1/SQRT(2*PI()))*EXP(-0.5*((G11-$B$52)/$C$53)^2)</f>
        <v>0.75722010208098089</v>
      </c>
      <c r="L11" s="7"/>
      <c r="Q11" s="1"/>
    </row>
    <row r="12" spans="1:17" x14ac:dyDescent="0.2">
      <c r="B12" s="19">
        <v>1.23</v>
      </c>
      <c r="C12" s="6">
        <f t="shared" si="0"/>
        <v>7.5689999999999551E-3</v>
      </c>
      <c r="E12" s="1"/>
      <c r="F12" s="6">
        <v>1.2549999999999999</v>
      </c>
      <c r="G12" s="6">
        <f>F11+(F12-F11)/2</f>
        <v>1.2349999999999999</v>
      </c>
      <c r="H12" s="6">
        <v>3</v>
      </c>
      <c r="I12" s="10">
        <f t="shared" si="1"/>
        <v>1.8749999999999982</v>
      </c>
      <c r="J12" s="1">
        <f>(1/$C$53)*(1/SQRT(2*PI()))*EXP(-0.5*((G12-$B$52)/$C$53)^2)</f>
        <v>2.5361567063396722</v>
      </c>
      <c r="Q12" s="1"/>
    </row>
    <row r="13" spans="1:17" x14ac:dyDescent="0.2">
      <c r="B13" s="19">
        <v>1.24</v>
      </c>
      <c r="C13" s="6">
        <f t="shared" si="0"/>
        <v>5.9289999999999595E-3</v>
      </c>
      <c r="F13" s="6">
        <v>1.2949999999999999</v>
      </c>
      <c r="G13" s="6">
        <f>F12+(F13-F12)/2</f>
        <v>1.2749999999999999</v>
      </c>
      <c r="H13" s="6">
        <v>8</v>
      </c>
      <c r="I13" s="10">
        <f t="shared" si="1"/>
        <v>4.9999999999999956</v>
      </c>
      <c r="J13" s="1">
        <f>(1/$C$53)*(1/SQRT(2*PI()))*EXP(-0.5*((G13-$B$52)/$C$53)^2)</f>
        <v>5.2876870105011493</v>
      </c>
      <c r="Q13" s="1"/>
    </row>
    <row r="14" spans="1:17" x14ac:dyDescent="0.2">
      <c r="B14" s="19">
        <v>1.25</v>
      </c>
      <c r="C14" s="6">
        <f t="shared" si="0"/>
        <v>4.4889999999999635E-3</v>
      </c>
      <c r="F14" s="6">
        <v>1.335</v>
      </c>
      <c r="G14" s="6">
        <f t="shared" ref="G14:G17" si="2">F13+(F14-F13)/2</f>
        <v>1.3149999999999999</v>
      </c>
      <c r="H14" s="6">
        <v>14</v>
      </c>
      <c r="I14" s="10">
        <f t="shared" si="1"/>
        <v>8.7499999999999929</v>
      </c>
      <c r="J14" s="1">
        <f t="shared" ref="J14:J17" si="3">(1/$C$53)*(1/SQRT(2*PI()))*EXP(-0.5*((G14-$B$52)/$C$53)^2)</f>
        <v>6.8626381806397614</v>
      </c>
      <c r="Q14" s="1"/>
    </row>
    <row r="15" spans="1:17" x14ac:dyDescent="0.2">
      <c r="B15" s="19">
        <v>1.26</v>
      </c>
      <c r="C15" s="6">
        <f t="shared" si="0"/>
        <v>3.2489999999999676E-3</v>
      </c>
      <c r="F15" s="6">
        <v>1.375</v>
      </c>
      <c r="G15" s="6">
        <f t="shared" si="2"/>
        <v>1.355</v>
      </c>
      <c r="H15" s="6">
        <v>6</v>
      </c>
      <c r="I15" s="10">
        <f t="shared" si="1"/>
        <v>3.7499999999999964</v>
      </c>
      <c r="J15" s="1">
        <f t="shared" si="3"/>
        <v>5.544369551767053</v>
      </c>
      <c r="Q15" s="1"/>
    </row>
    <row r="16" spans="1:17" x14ac:dyDescent="0.2">
      <c r="B16" s="19">
        <v>1.27</v>
      </c>
      <c r="C16" s="6">
        <f t="shared" si="0"/>
        <v>2.2089999999999727E-3</v>
      </c>
      <c r="F16" s="6">
        <v>1.415</v>
      </c>
      <c r="G16" s="6">
        <f t="shared" si="2"/>
        <v>1.395</v>
      </c>
      <c r="H16" s="6">
        <v>5</v>
      </c>
      <c r="I16" s="10">
        <f t="shared" si="1"/>
        <v>3.1249999999999973</v>
      </c>
      <c r="J16" s="1">
        <f t="shared" si="3"/>
        <v>2.7883606383740362</v>
      </c>
    </row>
    <row r="17" spans="2:14" x14ac:dyDescent="0.2">
      <c r="B17" s="19">
        <v>1.27</v>
      </c>
      <c r="C17" s="6">
        <f t="shared" si="0"/>
        <v>2.2089999999999727E-3</v>
      </c>
      <c r="F17" s="6">
        <v>1.4550000000000001</v>
      </c>
      <c r="G17" s="6">
        <f t="shared" si="2"/>
        <v>1.4350000000000001</v>
      </c>
      <c r="H17" s="6">
        <v>2</v>
      </c>
      <c r="I17" s="10">
        <f t="shared" si="1"/>
        <v>1.2499999999999989</v>
      </c>
      <c r="J17" s="1">
        <f t="shared" si="3"/>
        <v>0.87293402767087136</v>
      </c>
    </row>
    <row r="18" spans="2:14" x14ac:dyDescent="0.2">
      <c r="B18" s="19">
        <v>1.28</v>
      </c>
      <c r="C18" s="6">
        <f t="shared" si="0"/>
        <v>1.3689999999999779E-3</v>
      </c>
      <c r="F18" s="6"/>
      <c r="G18" s="6"/>
      <c r="H18" s="3">
        <v>0</v>
      </c>
      <c r="I18" s="6"/>
      <c r="J18" s="1"/>
    </row>
    <row r="19" spans="2:14" x14ac:dyDescent="0.2">
      <c r="B19" s="19">
        <v>1.28</v>
      </c>
      <c r="C19" s="6">
        <f t="shared" si="0"/>
        <v>1.3689999999999779E-3</v>
      </c>
      <c r="F19" s="6"/>
      <c r="G19" s="6"/>
      <c r="H19" s="6">
        <f>SUM(H10:H18)</f>
        <v>40</v>
      </c>
      <c r="I19" s="6"/>
      <c r="J19" s="1"/>
    </row>
    <row r="20" spans="2:14" x14ac:dyDescent="0.2">
      <c r="B20" s="19">
        <v>1.29</v>
      </c>
      <c r="C20" s="6">
        <f t="shared" si="0"/>
        <v>7.2899999999998335E-4</v>
      </c>
      <c r="F20" s="5" t="s">
        <v>8</v>
      </c>
      <c r="G20" s="6">
        <f>(F11-F10)</f>
        <v>4.0000000000000036E-2</v>
      </c>
      <c r="I20" s="6"/>
      <c r="J20" s="6"/>
    </row>
    <row r="21" spans="2:14" x14ac:dyDescent="0.2">
      <c r="B21" s="19">
        <v>1.29</v>
      </c>
      <c r="C21" s="6">
        <f t="shared" si="0"/>
        <v>7.2899999999998335E-4</v>
      </c>
      <c r="I21" s="6"/>
      <c r="J21" s="16" t="s">
        <v>53</v>
      </c>
      <c r="K21" s="16"/>
      <c r="L21" s="14"/>
      <c r="M21" s="14"/>
      <c r="N21" s="14"/>
    </row>
    <row r="22" spans="2:14" x14ac:dyDescent="0.2">
      <c r="B22" s="19">
        <v>1.29</v>
      </c>
      <c r="C22" s="6">
        <f t="shared" si="0"/>
        <v>7.2899999999998335E-4</v>
      </c>
      <c r="G22" s="6"/>
      <c r="J22" s="14" t="s">
        <v>31</v>
      </c>
      <c r="K22" s="14"/>
      <c r="L22" s="14"/>
      <c r="M22" s="14"/>
      <c r="N22" s="14"/>
    </row>
    <row r="23" spans="2:14" x14ac:dyDescent="0.2">
      <c r="B23" s="19">
        <v>1.3</v>
      </c>
      <c r="C23" s="6">
        <f t="shared" si="0"/>
        <v>2.8899999999998919E-4</v>
      </c>
      <c r="G23" s="6"/>
      <c r="J23" s="14" t="s">
        <v>11</v>
      </c>
      <c r="K23" s="14"/>
      <c r="L23" s="14"/>
      <c r="M23" s="14"/>
      <c r="N23" s="14"/>
    </row>
    <row r="24" spans="2:14" x14ac:dyDescent="0.2">
      <c r="B24" s="19">
        <v>1.3</v>
      </c>
      <c r="C24" s="6">
        <f t="shared" si="0"/>
        <v>2.8899999999998919E-4</v>
      </c>
      <c r="G24" s="6"/>
      <c r="J24" s="14" t="s">
        <v>21</v>
      </c>
      <c r="K24" s="14"/>
      <c r="L24" s="14"/>
      <c r="M24" s="14"/>
      <c r="N24" s="14"/>
    </row>
    <row r="25" spans="2:14" x14ac:dyDescent="0.2">
      <c r="B25" s="19">
        <v>1.3</v>
      </c>
      <c r="C25" s="6">
        <f t="shared" si="0"/>
        <v>2.8899999999998919E-4</v>
      </c>
      <c r="G25" s="6"/>
      <c r="J25" s="14" t="s">
        <v>55</v>
      </c>
      <c r="K25" s="14"/>
      <c r="L25" s="14"/>
      <c r="M25" s="14"/>
      <c r="N25" s="14"/>
    </row>
    <row r="26" spans="2:14" x14ac:dyDescent="0.2">
      <c r="B26" s="19">
        <v>1.3</v>
      </c>
      <c r="C26" s="6">
        <f t="shared" si="0"/>
        <v>2.8899999999998919E-4</v>
      </c>
      <c r="G26" s="6"/>
      <c r="J26" s="16" t="s">
        <v>22</v>
      </c>
      <c r="K26" s="14"/>
      <c r="L26" s="14"/>
      <c r="M26" s="14"/>
      <c r="N26" s="14"/>
    </row>
    <row r="27" spans="2:14" x14ac:dyDescent="0.2">
      <c r="B27" s="19">
        <v>1.31</v>
      </c>
      <c r="C27" s="6">
        <f t="shared" si="0"/>
        <v>4.8999999999995424E-5</v>
      </c>
      <c r="G27" s="6"/>
      <c r="J27" s="14" t="s">
        <v>32</v>
      </c>
      <c r="K27" s="14"/>
      <c r="L27" s="14"/>
      <c r="M27" s="14"/>
      <c r="N27" s="14"/>
    </row>
    <row r="28" spans="2:14" x14ac:dyDescent="0.2">
      <c r="B28" s="19">
        <v>1.31</v>
      </c>
      <c r="C28" s="6">
        <f t="shared" si="0"/>
        <v>4.8999999999995424E-5</v>
      </c>
      <c r="J28" s="14" t="s">
        <v>12</v>
      </c>
      <c r="K28" s="14"/>
      <c r="L28" s="14"/>
      <c r="M28" s="14"/>
      <c r="N28" s="14"/>
    </row>
    <row r="29" spans="2:14" x14ac:dyDescent="0.2">
      <c r="B29" s="19">
        <v>1.31</v>
      </c>
      <c r="C29" s="6">
        <f t="shared" si="0"/>
        <v>4.8999999999995424E-5</v>
      </c>
      <c r="J29" s="14" t="s">
        <v>33</v>
      </c>
      <c r="K29" s="14"/>
      <c r="L29" s="14"/>
      <c r="M29" s="14"/>
      <c r="N29" s="14"/>
    </row>
    <row r="30" spans="2:14" x14ac:dyDescent="0.2">
      <c r="B30" s="19">
        <v>1.31</v>
      </c>
      <c r="C30" s="6">
        <f t="shared" si="0"/>
        <v>4.8999999999995424E-5</v>
      </c>
      <c r="J30" s="14" t="s">
        <v>34</v>
      </c>
      <c r="K30" s="14"/>
      <c r="L30" s="14"/>
      <c r="M30" s="14"/>
      <c r="N30" s="14"/>
    </row>
    <row r="31" spans="2:14" x14ac:dyDescent="0.2">
      <c r="B31" s="19">
        <v>1.32</v>
      </c>
      <c r="C31" s="6">
        <f t="shared" si="0"/>
        <v>9.0000000000020145E-6</v>
      </c>
      <c r="J31" s="14" t="s">
        <v>35</v>
      </c>
      <c r="K31" s="14"/>
      <c r="L31" s="14"/>
      <c r="M31" s="14"/>
      <c r="N31" s="14"/>
    </row>
    <row r="32" spans="2:14" x14ac:dyDescent="0.2">
      <c r="B32" s="19">
        <v>1.32</v>
      </c>
      <c r="C32" s="6">
        <f t="shared" si="0"/>
        <v>9.0000000000020145E-6</v>
      </c>
      <c r="J32" s="14"/>
      <c r="K32" s="14"/>
      <c r="L32" s="14"/>
      <c r="M32" s="14"/>
      <c r="N32" s="14"/>
    </row>
    <row r="33" spans="2:14" x14ac:dyDescent="0.2">
      <c r="B33" s="19">
        <v>1.32</v>
      </c>
      <c r="C33" s="6">
        <f t="shared" si="0"/>
        <v>9.0000000000020145E-6</v>
      </c>
      <c r="J33" s="16" t="s">
        <v>42</v>
      </c>
      <c r="K33" s="14"/>
      <c r="L33" s="14"/>
      <c r="M33" s="14"/>
      <c r="N33" s="14"/>
    </row>
    <row r="34" spans="2:14" x14ac:dyDescent="0.2">
      <c r="B34" s="19">
        <v>1.33</v>
      </c>
      <c r="C34" s="6">
        <f t="shared" si="0"/>
        <v>1.6900000000000896E-4</v>
      </c>
      <c r="J34" s="14" t="s">
        <v>36</v>
      </c>
      <c r="K34" s="14"/>
      <c r="L34" s="14"/>
      <c r="M34" s="14"/>
      <c r="N34" s="14"/>
    </row>
    <row r="35" spans="2:14" x14ac:dyDescent="0.2">
      <c r="B35" s="19">
        <v>1.33</v>
      </c>
      <c r="C35" s="6">
        <f t="shared" si="0"/>
        <v>1.6900000000000896E-4</v>
      </c>
    </row>
    <row r="36" spans="2:14" x14ac:dyDescent="0.2">
      <c r="B36" s="19">
        <v>1.33</v>
      </c>
      <c r="C36" s="6">
        <f t="shared" si="0"/>
        <v>1.6900000000000896E-4</v>
      </c>
    </row>
    <row r="37" spans="2:14" x14ac:dyDescent="0.2">
      <c r="B37" s="19">
        <v>1.34</v>
      </c>
      <c r="C37" s="6">
        <f t="shared" si="0"/>
        <v>5.2900000000001622E-4</v>
      </c>
    </row>
    <row r="38" spans="2:14" x14ac:dyDescent="0.2">
      <c r="B38" s="19">
        <v>1.34</v>
      </c>
      <c r="C38" s="6">
        <f t="shared" si="0"/>
        <v>5.2900000000001622E-4</v>
      </c>
    </row>
    <row r="39" spans="2:14" x14ac:dyDescent="0.2">
      <c r="B39" s="19">
        <v>1.35</v>
      </c>
      <c r="C39" s="6">
        <f t="shared" si="0"/>
        <v>1.089000000000024E-3</v>
      </c>
    </row>
    <row r="40" spans="2:14" x14ac:dyDescent="0.2">
      <c r="B40" s="19">
        <v>1.36</v>
      </c>
      <c r="C40" s="6">
        <f t="shared" si="0"/>
        <v>1.8490000000000318E-3</v>
      </c>
    </row>
    <row r="41" spans="2:14" x14ac:dyDescent="0.2">
      <c r="B41" s="19">
        <v>1.36</v>
      </c>
      <c r="C41" s="6">
        <f t="shared" si="0"/>
        <v>1.8490000000000318E-3</v>
      </c>
    </row>
    <row r="42" spans="2:14" x14ac:dyDescent="0.2">
      <c r="B42" s="19">
        <v>1.37</v>
      </c>
      <c r="C42" s="6">
        <f t="shared" si="0"/>
        <v>2.8090000000000402E-3</v>
      </c>
    </row>
    <row r="43" spans="2:14" x14ac:dyDescent="0.2">
      <c r="B43" s="19">
        <v>1.38</v>
      </c>
      <c r="C43" s="6">
        <f t="shared" si="0"/>
        <v>3.9690000000000211E-3</v>
      </c>
    </row>
    <row r="44" spans="2:14" x14ac:dyDescent="0.2">
      <c r="B44" s="19">
        <v>1.39</v>
      </c>
      <c r="C44" s="6">
        <f t="shared" si="0"/>
        <v>5.3290000000000256E-3</v>
      </c>
    </row>
    <row r="45" spans="2:14" x14ac:dyDescent="0.2">
      <c r="B45" s="19">
        <v>1.39</v>
      </c>
      <c r="C45" s="6">
        <f t="shared" si="0"/>
        <v>5.3290000000000256E-3</v>
      </c>
    </row>
    <row r="46" spans="2:14" x14ac:dyDescent="0.2">
      <c r="B46" s="19">
        <v>1.4</v>
      </c>
      <c r="C46" s="6">
        <f t="shared" si="0"/>
        <v>6.8890000000000305E-3</v>
      </c>
    </row>
    <row r="47" spans="2:14" x14ac:dyDescent="0.2">
      <c r="B47" s="19">
        <v>1.41</v>
      </c>
      <c r="C47" s="6">
        <f t="shared" si="0"/>
        <v>8.6490000000000369E-3</v>
      </c>
    </row>
    <row r="48" spans="2:14" x14ac:dyDescent="0.2">
      <c r="B48" s="19">
        <v>1.43</v>
      </c>
      <c r="C48" s="6">
        <f t="shared" si="0"/>
        <v>1.2769000000000048E-2</v>
      </c>
    </row>
    <row r="49" spans="1:12" x14ac:dyDescent="0.2">
      <c r="B49" s="20">
        <v>1.44</v>
      </c>
      <c r="C49" s="3">
        <f>(B49-$B$52)^2</f>
        <v>1.5129000000000054E-2</v>
      </c>
    </row>
    <row r="50" spans="1:12" x14ac:dyDescent="0.2">
      <c r="A50" s="8" t="s">
        <v>7</v>
      </c>
      <c r="B50" s="3">
        <f>SUM(B10:B49)</f>
        <v>52.679999999999993</v>
      </c>
      <c r="C50" s="3">
        <f>SUM(C10:C49)</f>
        <v>0.1316399999999999</v>
      </c>
    </row>
    <row r="51" spans="1:12" x14ac:dyDescent="0.2">
      <c r="A51" s="4" t="s">
        <v>6</v>
      </c>
      <c r="B51" s="6">
        <f>COUNT(B10:B49)</f>
        <v>40</v>
      </c>
    </row>
    <row r="52" spans="1:12" x14ac:dyDescent="0.2">
      <c r="A52" s="4" t="s">
        <v>2</v>
      </c>
      <c r="B52" s="5">
        <f>B50/$B$51</f>
        <v>1.3169999999999997</v>
      </c>
      <c r="C52" s="12">
        <f>C50/($B$51-1)</f>
        <v>3.3753846153846126E-3</v>
      </c>
    </row>
    <row r="53" spans="1:12" x14ac:dyDescent="0.2">
      <c r="A53" s="4" t="s">
        <v>0</v>
      </c>
      <c r="B53" s="4"/>
      <c r="C53" s="12">
        <f>SQRT(C52)</f>
        <v>5.8098060340983956E-2</v>
      </c>
    </row>
    <row r="54" spans="1:12" x14ac:dyDescent="0.2">
      <c r="A54" s="4" t="s">
        <v>1</v>
      </c>
      <c r="B54" s="4"/>
      <c r="C54" s="12">
        <f>C53/SQRT($B$51)</f>
        <v>9.1861099157704018E-3</v>
      </c>
    </row>
    <row r="56" spans="1:12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</row>
    <row r="57" spans="1:12" x14ac:dyDescent="0.2">
      <c r="A57" s="11" t="s">
        <v>19</v>
      </c>
    </row>
    <row r="58" spans="1:12" x14ac:dyDescent="0.2">
      <c r="A58" s="14" t="s">
        <v>44</v>
      </c>
      <c r="B58" s="14"/>
      <c r="C58" s="14"/>
      <c r="D58" s="14"/>
      <c r="E58" s="14"/>
      <c r="F58" s="14"/>
      <c r="G58" s="14"/>
    </row>
    <row r="59" spans="1:12" x14ac:dyDescent="0.2">
      <c r="A59" s="14" t="s">
        <v>23</v>
      </c>
      <c r="B59" s="14"/>
      <c r="C59" s="14"/>
      <c r="D59" s="14"/>
      <c r="E59" s="14"/>
      <c r="F59" s="14"/>
      <c r="G59" s="14"/>
    </row>
    <row r="60" spans="1:12" x14ac:dyDescent="0.2">
      <c r="A60" s="14" t="s">
        <v>37</v>
      </c>
      <c r="B60" s="14"/>
      <c r="C60" s="14"/>
      <c r="D60" s="14"/>
      <c r="E60" s="14"/>
      <c r="F60" s="14"/>
      <c r="G60" s="14"/>
    </row>
    <row r="61" spans="1:12" x14ac:dyDescent="0.2">
      <c r="A61" s="14" t="s">
        <v>24</v>
      </c>
      <c r="B61" s="14"/>
      <c r="C61" s="14"/>
      <c r="D61" s="14"/>
      <c r="E61" s="14"/>
      <c r="F61" s="14"/>
      <c r="G61" s="14"/>
    </row>
    <row r="63" spans="1:12" x14ac:dyDescent="0.2">
      <c r="A63" s="14" t="s">
        <v>43</v>
      </c>
      <c r="B63" s="15"/>
      <c r="C63" s="14"/>
    </row>
    <row r="64" spans="1:12" x14ac:dyDescent="0.2">
      <c r="A64" s="6" t="s">
        <v>16</v>
      </c>
      <c r="B64" s="1">
        <v>0.82</v>
      </c>
      <c r="C64" s="1"/>
    </row>
    <row r="65" spans="1:23" x14ac:dyDescent="0.2">
      <c r="A65" s="6" t="s">
        <v>17</v>
      </c>
      <c r="B65" s="1">
        <v>1.423</v>
      </c>
      <c r="C65" s="1"/>
    </row>
    <row r="67" spans="1:23" x14ac:dyDescent="0.2">
      <c r="B67" s="23" t="s">
        <v>13</v>
      </c>
      <c r="C67" s="23" t="s">
        <v>14</v>
      </c>
      <c r="D67" s="24" t="s">
        <v>26</v>
      </c>
      <c r="E67" s="24" t="s">
        <v>15</v>
      </c>
      <c r="G67" s="16" t="s">
        <v>25</v>
      </c>
      <c r="H67" s="14"/>
      <c r="I67" s="14"/>
      <c r="J67" s="14"/>
      <c r="K67" s="14"/>
    </row>
    <row r="68" spans="1:23" x14ac:dyDescent="0.2">
      <c r="B68" s="6">
        <v>0</v>
      </c>
      <c r="D68" s="6"/>
      <c r="E68" s="6">
        <f t="shared" ref="E68:E75" si="4">$B$64+$B$65*B68</f>
        <v>0.82</v>
      </c>
      <c r="G68" s="14" t="s">
        <v>38</v>
      </c>
      <c r="H68" s="14"/>
      <c r="I68" s="14"/>
      <c r="J68" s="14"/>
      <c r="K68" s="14"/>
    </row>
    <row r="69" spans="1:23" x14ac:dyDescent="0.2">
      <c r="B69" s="13">
        <v>1</v>
      </c>
      <c r="C69" s="13">
        <v>2.5</v>
      </c>
      <c r="D69" s="5">
        <v>0.5</v>
      </c>
      <c r="E69" s="6">
        <f t="shared" si="4"/>
        <v>2.2429999999999999</v>
      </c>
      <c r="G69" s="14" t="s">
        <v>39</v>
      </c>
      <c r="H69" s="14"/>
      <c r="I69" s="14"/>
      <c r="J69" s="14"/>
      <c r="K69" s="14"/>
    </row>
    <row r="70" spans="1:23" x14ac:dyDescent="0.2">
      <c r="B70" s="13">
        <v>2</v>
      </c>
      <c r="C70" s="13">
        <v>3.6</v>
      </c>
      <c r="D70" s="5">
        <v>0.5</v>
      </c>
      <c r="E70" s="6">
        <f t="shared" si="4"/>
        <v>3.6659999999999999</v>
      </c>
      <c r="G70" s="14" t="s">
        <v>45</v>
      </c>
      <c r="H70" s="14"/>
      <c r="I70" s="14"/>
      <c r="J70" s="14"/>
      <c r="K70" s="14"/>
    </row>
    <row r="71" spans="1:23" x14ac:dyDescent="0.2">
      <c r="B71" s="13">
        <v>3</v>
      </c>
      <c r="C71" s="13">
        <v>4.7</v>
      </c>
      <c r="D71" s="5">
        <v>0.5</v>
      </c>
      <c r="E71" s="6">
        <f t="shared" si="4"/>
        <v>5.0890000000000004</v>
      </c>
      <c r="K71" s="14"/>
    </row>
    <row r="72" spans="1:23" x14ac:dyDescent="0.2">
      <c r="B72" s="13">
        <v>4</v>
      </c>
      <c r="C72" s="13">
        <v>6.8</v>
      </c>
      <c r="D72" s="5">
        <v>0.5</v>
      </c>
      <c r="E72" s="6">
        <f t="shared" si="4"/>
        <v>6.5120000000000005</v>
      </c>
      <c r="G72" s="16" t="s">
        <v>27</v>
      </c>
      <c r="H72" s="14"/>
      <c r="I72" s="14"/>
      <c r="J72" s="14"/>
      <c r="K72" s="14"/>
    </row>
    <row r="73" spans="1:23" x14ac:dyDescent="0.2">
      <c r="B73" s="13">
        <v>5</v>
      </c>
      <c r="C73" s="13">
        <v>7.5</v>
      </c>
      <c r="D73" s="5">
        <v>0.5</v>
      </c>
      <c r="E73" s="6">
        <f t="shared" si="4"/>
        <v>7.9350000000000005</v>
      </c>
      <c r="G73" s="14" t="s">
        <v>49</v>
      </c>
      <c r="H73" s="14"/>
      <c r="I73" s="14"/>
      <c r="J73" s="14"/>
    </row>
    <row r="74" spans="1:23" x14ac:dyDescent="0.2">
      <c r="A74" s="6"/>
      <c r="B74" s="13">
        <v>6</v>
      </c>
      <c r="C74" s="13">
        <v>9.6999999999999993</v>
      </c>
      <c r="D74" s="5">
        <v>0.5</v>
      </c>
      <c r="E74" s="6">
        <f t="shared" si="4"/>
        <v>9.3580000000000005</v>
      </c>
      <c r="G74" s="14" t="s">
        <v>50</v>
      </c>
      <c r="K74" s="14"/>
    </row>
    <row r="75" spans="1:23" x14ac:dyDescent="0.2">
      <c r="B75" s="6">
        <v>9</v>
      </c>
      <c r="D75" s="6"/>
      <c r="E75" s="6">
        <f t="shared" si="4"/>
        <v>13.627000000000001</v>
      </c>
      <c r="F75" s="1"/>
      <c r="G75" s="14" t="s">
        <v>28</v>
      </c>
      <c r="H75" s="14"/>
      <c r="I75" s="14"/>
      <c r="J75" s="14"/>
    </row>
    <row r="76" spans="1:23" x14ac:dyDescent="0.2">
      <c r="A76" s="7"/>
      <c r="F76" s="1"/>
      <c r="K76" s="14"/>
      <c r="M76" s="1"/>
      <c r="N76" s="1"/>
    </row>
    <row r="77" spans="1:23" x14ac:dyDescent="0.2">
      <c r="F77" s="1"/>
      <c r="G77" s="17" t="s">
        <v>46</v>
      </c>
      <c r="H77" s="14"/>
      <c r="I77" s="14"/>
      <c r="J77" s="14"/>
      <c r="K77" s="15"/>
      <c r="L77" s="1"/>
      <c r="M77" s="1"/>
      <c r="N77" s="1"/>
      <c r="O77" s="1"/>
      <c r="P77" s="1"/>
      <c r="Q77" s="1"/>
      <c r="R77" s="1"/>
      <c r="S77" s="1"/>
      <c r="T77" s="1"/>
      <c r="U77" s="1"/>
      <c r="W77" s="9"/>
    </row>
    <row r="78" spans="1:23" x14ac:dyDescent="0.2">
      <c r="F78" s="1"/>
      <c r="G78" s="18" t="s">
        <v>47</v>
      </c>
      <c r="H78" s="15"/>
      <c r="I78" s="15"/>
      <c r="J78" s="15"/>
      <c r="K78" s="15"/>
      <c r="L78" s="1"/>
    </row>
    <row r="79" spans="1:23" x14ac:dyDescent="0.2">
      <c r="F79" s="1"/>
      <c r="G79" s="14" t="s">
        <v>54</v>
      </c>
      <c r="H79" s="14"/>
      <c r="I79" s="14"/>
      <c r="J79" s="14"/>
      <c r="K79" s="14"/>
    </row>
    <row r="80" spans="1:23" x14ac:dyDescent="0.2">
      <c r="D80" s="1"/>
      <c r="G80" s="14" t="s">
        <v>29</v>
      </c>
      <c r="H80" s="14"/>
      <c r="I80" s="14"/>
      <c r="J80" s="14"/>
      <c r="K80" s="14"/>
    </row>
    <row r="81" spans="2:11" x14ac:dyDescent="0.2">
      <c r="D81" s="1"/>
      <c r="G81" s="14"/>
      <c r="H81" s="14"/>
      <c r="I81" s="14"/>
      <c r="J81" s="14"/>
      <c r="K81" s="14"/>
    </row>
    <row r="82" spans="2:11" x14ac:dyDescent="0.2">
      <c r="D82" s="1"/>
      <c r="G82" s="16" t="s">
        <v>42</v>
      </c>
      <c r="H82" s="14"/>
      <c r="I82" s="14"/>
      <c r="J82" s="14"/>
      <c r="K82" s="14"/>
    </row>
    <row r="83" spans="2:11" x14ac:dyDescent="0.2">
      <c r="D83" s="1"/>
      <c r="G83" s="14" t="s">
        <v>48</v>
      </c>
      <c r="H83" s="14"/>
      <c r="I83" s="14"/>
      <c r="J83" s="14"/>
    </row>
    <row r="86" spans="2:11" x14ac:dyDescent="0.2">
      <c r="B86" s="1"/>
      <c r="C86" s="1"/>
    </row>
    <row r="87" spans="2:11" x14ac:dyDescent="0.2">
      <c r="C87" s="1"/>
    </row>
    <row r="88" spans="2:11" x14ac:dyDescent="0.2">
      <c r="C88" s="1"/>
    </row>
    <row r="89" spans="2:11" x14ac:dyDescent="0.2">
      <c r="C89" s="1"/>
    </row>
    <row r="90" spans="2:11" x14ac:dyDescent="0.2">
      <c r="C90" s="1"/>
    </row>
    <row r="91" spans="2:11" x14ac:dyDescent="0.2">
      <c r="C91" s="1"/>
    </row>
    <row r="92" spans="2:11" x14ac:dyDescent="0.2">
      <c r="C92" s="1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marta.calvi@unimib.it</cp:lastModifiedBy>
  <dcterms:created xsi:type="dcterms:W3CDTF">2023-01-01T14:35:42Z</dcterms:created>
  <dcterms:modified xsi:type="dcterms:W3CDTF">2024-01-11T11:15:00Z</dcterms:modified>
</cp:coreProperties>
</file>